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7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4" name="ID_2738500D36AB4E6F8A89DDBF59F499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71015" y="49415065"/>
          <a:ext cx="912495" cy="734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ADD0951F0233492685685908FF3213C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70960" y="1153160"/>
          <a:ext cx="683260" cy="394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68168642E9914ED7AE1D5B3F315EA03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660" y="1459865"/>
          <a:ext cx="870585" cy="447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7" name="ID_E2A53B3205444ADC8D2ED2DDE491B7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8250" y="4654550"/>
          <a:ext cx="1052195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F95E8A920A2142B3AE77F19D38FD607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70960" y="1955800"/>
          <a:ext cx="751205" cy="4552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1" name="ID_B619DC483DF34B6DB9490860DC0B3E6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4500" y="82367755"/>
          <a:ext cx="983615" cy="445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3E92684A1B4C45BD9C1F5F59E3277DA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780" y="3114040"/>
          <a:ext cx="652145" cy="339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A3F4E678705E42E998200DB6ED8C48E4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6641465" y="13575665"/>
          <a:ext cx="842645" cy="83629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3" name="ID_B9143068B22545A3BCC49598495829C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451860" y="4409440"/>
          <a:ext cx="609600" cy="5029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8245701B878B499AA84CFA0080BFC74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29070" y="29853255"/>
          <a:ext cx="1019175" cy="9664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B5C7BA73761F47F093B8DE9D8EFA0CFF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2887345" y="6405245"/>
          <a:ext cx="701040" cy="6959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38445" name="ID_8B5A6068B7B4409B9F02CFBB9337B7B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49910" y="15024735"/>
          <a:ext cx="899795" cy="728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E3768E4492748A18EE56BB26435254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79220" y="49173765"/>
          <a:ext cx="7705725" cy="4333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38436" name="ID_87CF5189D3E9472EB7C5DA60283EB799" descr="clipboard/drawings/NULL"/>
        <xdr:cNvPicPr>
          <a:picLocks noChangeAspect="1"/>
        </xdr:cNvPicPr>
      </xdr:nvPicPr>
      <xdr:blipFill>
        <a:blip r:embed="rId14" r:link="rId9"/>
        <a:stretch>
          <a:fillRect/>
        </a:stretch>
      </xdr:blipFill>
      <xdr:spPr>
        <a:xfrm>
          <a:off x="628015" y="7630160"/>
          <a:ext cx="742950" cy="745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8" name="ID_1994CAF4597F4B2085FC495452AABF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83080" y="71490205"/>
          <a:ext cx="641985" cy="5949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9FEDBCF940E43B9AA9E49F0C390667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910840" y="8563610"/>
          <a:ext cx="603885" cy="515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FE135F89DD7C468280930A2E477474B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353175" y="12522835"/>
          <a:ext cx="828675" cy="544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4A661AFC623E48B69F69B9110C3D6DE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520815" y="20088860"/>
          <a:ext cx="865505" cy="742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A30FA196B16249118E816DA1640F1A9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51175" y="7539355"/>
          <a:ext cx="450850" cy="634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22126CBB8E0B48A496CD5530711AEE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646545" y="21035010"/>
          <a:ext cx="911225" cy="7981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03EB08F0A298419BA8C3E56EBE6BA8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88055" y="8133715"/>
          <a:ext cx="1052195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7" name="ID_6E344687704B43CDB3ADD5C56ACA44D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591300" y="3353435"/>
          <a:ext cx="1147445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0" name="ID_B563ED1627DC40779D0D93C688AED6E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536700" y="24628475"/>
          <a:ext cx="1192530" cy="373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9" name="ID_1D701049F9A847E4A41D35A187C0E4BB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536700" y="25695275"/>
          <a:ext cx="1192530" cy="373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7" name="ID_466568BFDFE74151B834D834FD9E108C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33245" y="33164145"/>
          <a:ext cx="942340" cy="421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6" name="ID_C0CBFADFC3BD4480874D84F59198646B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33245" y="34078545"/>
          <a:ext cx="942340" cy="421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5" name="ID_13BEC9AB6C2E427AA3483310ED99FA9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833245" y="35066605"/>
          <a:ext cx="942340" cy="459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00AE1B1080E94D1FAFB801AEFBF1664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584315" y="5795645"/>
          <a:ext cx="891540" cy="337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8" name="ID_AB8AD10776714E79A0761305A26E722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64005" y="37322125"/>
          <a:ext cx="932815" cy="454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C3946D190F874822BA0CC30B2DF4BD7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485900" y="37355780"/>
          <a:ext cx="1005840" cy="5822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D65D9CAD5E4740D88EE4DB40C7AA5FD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886585" y="46426120"/>
          <a:ext cx="950595" cy="6946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96633B3C3FAA445AA76A7DB2622A7D7A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899140" y="2547620"/>
          <a:ext cx="849630" cy="6629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575967ED9F534B86B67193E46FFD76CD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852920" y="24220805"/>
          <a:ext cx="680720" cy="608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383F5F0F1D9B4D498510C02DB1248C8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609850" y="4843780"/>
          <a:ext cx="663575" cy="342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DFEB375A0E4848298A58B8E028582C7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846570" y="7754620"/>
          <a:ext cx="508635" cy="651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FB4F3CCDA8DE4EF28B660EA096C38AFF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798955" y="48244125"/>
          <a:ext cx="981710" cy="7867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E5D06E6565294822AC730F34E19535A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992630" y="53024405"/>
          <a:ext cx="604520" cy="778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C6A244E3309842FC8D9AA3A71516018A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806575" y="49941480"/>
          <a:ext cx="904875" cy="4794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<sst xmlns="http://schemas.openxmlformats.org/spreadsheetml/2006/main" count="161" uniqueCount="98">
  <si>
    <t>驿达EPC项目灯具采购清单</t>
  </si>
  <si>
    <t>序号</t>
  </si>
  <si>
    <t>名称</t>
  </si>
  <si>
    <t>图片</t>
  </si>
  <si>
    <t>参数</t>
  </si>
  <si>
    <t>单位</t>
  </si>
  <si>
    <t>数量</t>
  </si>
  <si>
    <t>单价(元）</t>
  </si>
  <si>
    <t>小计（元）</t>
  </si>
  <si>
    <t>备注（品牌）</t>
  </si>
  <si>
    <t>吸顶灯</t>
  </si>
  <si>
    <t>功率：60W
色温：3000K+6400K
光束角：120°
显指：Ra≥90
颜色：白
安装方式：吸顶</t>
  </si>
  <si>
    <t>套</t>
  </si>
  <si>
    <t>LED节能灯</t>
  </si>
  <si>
    <t>功率：24W
色温：6400K
光束角：120°
显指：Ra≥90
颜色：白
安装方式：吸顶</t>
  </si>
  <si>
    <t>功率：18W
色温：4000K
光束角：120°
显指：Ra≥90
颜色：白
安装方式：吸顶</t>
  </si>
  <si>
    <t>吸顶式红外感应式LED节能灯</t>
  </si>
  <si>
    <t>功率：18W
色温：6400K
光束角：120°
显指：Ra≥90
颜色：白
安装方式：吸顶
感应方式：红外</t>
  </si>
  <si>
    <t>LED防水防潮灯</t>
  </si>
  <si>
    <t>功率：24W
色温：6400K
光束角：120°
显指：Ra≥90
颜色：白
安装方式：吸顶
防护等级：IP65</t>
  </si>
  <si>
    <t>防潮型节能型壁灯</t>
  </si>
  <si>
    <t>功率：18W
色温：5700K
光束角：120°
显指：Ra≥80
颜色：白
安装方式：壁装
防护等级：IP54</t>
  </si>
  <si>
    <t>射灯</t>
  </si>
  <si>
    <t>功率：9W
色温：5000K
显指：Ra≥90
光束角：36°
颜色：白
安装方式：嵌入</t>
  </si>
  <si>
    <t>嵌入式可调节射灯</t>
  </si>
  <si>
    <t>功率：9W
色温：4000K
光束角：36°
显指：Ra≥90
颜色：白
安装方式：嵌入</t>
  </si>
  <si>
    <t>功率：18W
色温：4000K
光束角：36°
显指：Ra≥90
颜色：白
安装方式：嵌入</t>
  </si>
  <si>
    <t>超薄射灯</t>
  </si>
  <si>
    <t>功率：15W
色温：3000K
光束角：36°
显指：Ra≥95
颜色：白
安装方式：嵌入</t>
  </si>
  <si>
    <t>功率：20W
色温：4000K
光束角：36°
显指：Ra≥95
颜色：白
安装方式：嵌入</t>
  </si>
  <si>
    <t>防雾筒灯</t>
  </si>
  <si>
    <t>功率：12W
色温：4000K
光束角：110°
显指：Ra≥90
颜色：白
安装方式：嵌入
防护等级：IP44</t>
  </si>
  <si>
    <t>筒灯</t>
  </si>
  <si>
    <t>功率：9W
色温：4000K
光束角：60°
显指：Ra≥90
颜色：白
安装方式：嵌入
防护等级：IP54</t>
  </si>
  <si>
    <t>LED圆形筒灯（嵌入式）</t>
  </si>
  <si>
    <t>功率：12W
色温：4000K
光束角：110°
显指：Ra≥90
颜色：白
安装方式：嵌入</t>
  </si>
  <si>
    <t>功率：12W
色温：5000K
光束角：60°
显指：Ra≥90
颜色：白
安装方式：嵌入</t>
  </si>
  <si>
    <t>功率：12W
色温：6000K
光束角：110°
显指：Ra≥90
安装方式：嵌入</t>
  </si>
  <si>
    <t>暗装筒灯</t>
  </si>
  <si>
    <t>功率：20W
色温：6000K
光束角：85°
显指：Ra≥90
颜色：白
安装方式：嵌入</t>
  </si>
  <si>
    <t>明装筒灯</t>
  </si>
  <si>
    <t>功率：28W
色温：5000K
光束角：110°
显指：Ra≥90
颜色：白
安装方式：吸顶</t>
  </si>
  <si>
    <t>功率：20W
色温：6400K
光束角：90°
显指：Ra≥90
颜色：黑
安装方式：吊装</t>
  </si>
  <si>
    <t>草编工艺吊灯</t>
  </si>
  <si>
    <t>功率：30W
色温：4000K
光束角：110°
灯体直径600mm/400mm
安装方式：吊装</t>
  </si>
  <si>
    <t>平板灯</t>
  </si>
  <si>
    <t>功率：16W
色温：4000K
光束角：110°
显指：Ra≥90
颜色：白
安装方式：嵌入
尺寸：300*300</t>
  </si>
  <si>
    <t>300*600平板灯</t>
  </si>
  <si>
    <t>功率：32W
色温：4000K
光束角：110°
显指：Ra≥90
颜色：白
安装方式：集成</t>
  </si>
  <si>
    <t>功率：32W
色温：4000K
光束角：110°
显指：Ra≥90
颜色：白
安装方式：嵌入
尺寸：300*1200</t>
  </si>
  <si>
    <t>功率：60W
色温：6000K
光束角：110°
显指：Ra≥90
颜色：白
安装方式：嵌入
尺寸：300*1200</t>
  </si>
  <si>
    <t>功率：48W
色温：4000K
光束角：110°
显指：Ra≥90
颜色：白
安装方式：嵌入
尺寸：600*600</t>
  </si>
  <si>
    <t>功率：58W
色温：4000K
光束角：110°
显指：Ra≥90
尺寸：600*600
安装方式：集成</t>
  </si>
  <si>
    <t>定制成品木饰面线条灯</t>
  </si>
  <si>
    <t>功率：10W/M
色温：4000K
光束角：110°
显指：Ra≥90
颜色：白
安装方式：型材</t>
  </si>
  <si>
    <t>米</t>
  </si>
  <si>
    <t>100x35铝型槽线条灯</t>
  </si>
  <si>
    <t>功率：18W/M
色温：4000K
光束角：110°
显指：Ra≥90
颜色：白
安装方式：型材</t>
  </si>
  <si>
    <t>LED长条灯</t>
  </si>
  <si>
    <t>功率：24W
色温：4000K
光束角：110°
显指：Ra≥90
颜色：黑
安装方式：吊装
尺寸：1200*70*40</t>
  </si>
  <si>
    <t>线形灯</t>
  </si>
  <si>
    <t>功率：24W
色温：6000K
光束角：110°
显指：Ra≥90
尺寸：1200*70*40
安装方式：吊装</t>
  </si>
  <si>
    <t>定制成品铝型材边框5MM半透明亚克力导光板图案UV</t>
  </si>
  <si>
    <t>功率：24W
色温：4000K
光束角：110°
显指：Ra≥90
颜色：黑
安装方式：吊装
尺寸：800*35*20
黑色可调节吊丝吊装,底部距地高度4200mm</t>
  </si>
  <si>
    <t>LED长条灯（1200x70x40）</t>
  </si>
  <si>
    <t>功率：40W
色温：4000K
光束角：110°
显指：Ra≥90
颜色：黑
安装方式：吊装</t>
  </si>
  <si>
    <t>条形灯</t>
  </si>
  <si>
    <t>功率：50W
色温：4000K
光束角：110°
显指：Ra≥90
颜色：黑
安装方式：嵌入</t>
  </si>
  <si>
    <t>灯带</t>
  </si>
  <si>
    <t>功率：10W/M
色温：5000K
光束角：110°
显指：Ra≥90
颜色：白
安装方式：型材</t>
  </si>
  <si>
    <t>暗藏灯带</t>
  </si>
  <si>
    <t>功率：14W/m
色温：4000K
光束角：120°
显指：Ra≥90
颜色：白
安装方式：裸板</t>
  </si>
  <si>
    <t>LED洗墙灯带</t>
  </si>
  <si>
    <t>功率：10W/m
色温：4000K
光束角：120°
显指：Ra≥90
颜色：白
安装方式：裸板</t>
  </si>
  <si>
    <t>LED硅胶灯带（40mm宽*25mm厚）</t>
  </si>
  <si>
    <t>功率：18W/m
色温：4000K
光束角：120°
显指：Ra≥90
颜色：白
安装方式：</t>
  </si>
  <si>
    <t>仓库吊灯</t>
  </si>
  <si>
    <t>功率：35W
色温：5700K
光束角：60°
显指：Ra≥90
颜色：灰
安装方式：吊装</t>
  </si>
  <si>
    <t>300X600风暖（照明、换气、吹风）</t>
  </si>
  <si>
    <t>功能：风暖照明吹风换气四合一
额定功率：2210W
风暖：2100W
照明：12W
吹风/换气：40W
产品尺寸：300*600*105mm
安装方式：集成</t>
  </si>
  <si>
    <t>磁吸格栅射灯</t>
  </si>
  <si>
    <t>功率：18W
色温：4000K
光束角：36°
显指：Ra≥90
颜色：黑
安装方式：轨道</t>
  </si>
  <si>
    <t>磁吸射灯</t>
  </si>
  <si>
    <t>磁吸轨道</t>
  </si>
  <si>
    <t>颜色：黑
安装方式：嵌入</t>
  </si>
  <si>
    <t>磁吸轨道配件</t>
  </si>
  <si>
    <t>导电接头*1、直角接头*1、200W驱动*1</t>
  </si>
  <si>
    <t>万向头COB轨道射灯</t>
  </si>
  <si>
    <t>功率：35W
色温：4000K
光束角：36°
显指：Ra≥90
颜色：黑
安装方式：导轨</t>
  </si>
  <si>
    <t>轨道</t>
  </si>
  <si>
    <t>颜色：黑
安装方式：吸顶
黑色灯壳黑色轨道,专用轨道吊杆安装，底部距地4400mm</t>
  </si>
  <si>
    <t>明装万向头射灯</t>
  </si>
  <si>
    <t>功率：35W
色温：4000K
光束角：36°
显指：Ra≥90
颜色：黑
安装方式：吸顶</t>
  </si>
  <si>
    <t>恒压灯带驱动</t>
  </si>
  <si>
    <t>功率：80W
颜色：白</t>
  </si>
  <si>
    <t>功率：200W
颜色：黑</t>
  </si>
  <si>
    <t>功率：300W
颜色：黑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</si>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</sst>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2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</font>
    <font>
      <b/>
      <sz val="10"/>
      <name val="微软雅黑"/>
      <charset val="134"/>
    </font>
    <font>
      <sz val="10"/>
      <color rgb="FF404040"/>
      <name val="宋体"/>
      <charset val="134"/>
    </font>
    <font>
      <sz val="10"/>
      <name val="微软雅黑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/>
    <xf numFmtId="0" fontId="2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4" Type="http://schemas.openxmlformats.org/officeDocument/2006/relationships/image" Target="media/image33.png"/><Relationship Id="rId33" Type="http://schemas.openxmlformats.org/officeDocument/2006/relationships/image" Target="media/image32.png"/><Relationship Id="rId32" Type="http://schemas.openxmlformats.org/officeDocument/2006/relationships/image" Target="media/image31.png"/><Relationship Id="rId31" Type="http://schemas.openxmlformats.org/officeDocument/2006/relationships/image" Target="media/image30.png"/><Relationship Id="rId30" Type="http://schemas.openxmlformats.org/officeDocument/2006/relationships/image" Target="media/image29.png"/><Relationship Id="rId3" Type="http://schemas.openxmlformats.org/officeDocument/2006/relationships/image" Target="media/image3.png"/><Relationship Id="rId29" Type="http://schemas.openxmlformats.org/officeDocument/2006/relationships/image" Target="media/image28.png"/><Relationship Id="rId28" Type="http://schemas.openxmlformats.org/officeDocument/2006/relationships/image" Target="media/image27.png"/><Relationship Id="rId27" Type="http://schemas.openxmlformats.org/officeDocument/2006/relationships/image" Target="media/image26.png"/><Relationship Id="rId26" Type="http://schemas.openxmlformats.org/officeDocument/2006/relationships/image" Target="media/image25.png"/><Relationship Id="rId25" Type="http://schemas.openxmlformats.org/officeDocument/2006/relationships/image" Target="media/image24.png"/><Relationship Id="rId24" Type="http://schemas.openxmlformats.org/officeDocument/2006/relationships/image" Target="media/image23.png"/><Relationship Id="rId23" Type="http://schemas.openxmlformats.org/officeDocument/2006/relationships/image" Target="media/image22.png"/><Relationship Id="rId22" Type="http://schemas.openxmlformats.org/officeDocument/2006/relationships/image" Target="media/image21.png"/><Relationship Id="rId21" Type="http://schemas.openxmlformats.org/officeDocument/2006/relationships/image" Target="media/image20.png"/><Relationship Id="rId20" Type="http://schemas.openxmlformats.org/officeDocument/2006/relationships/image" Target="media/image19.png"/><Relationship Id="rId2" Type="http://schemas.openxmlformats.org/officeDocument/2006/relationships/image" Target="media/image2.png"/><Relationship Id="rId19" Type="http://schemas.openxmlformats.org/officeDocument/2006/relationships/image" Target="media/image18.png"/><Relationship Id="rId18" Type="http://schemas.openxmlformats.org/officeDocument/2006/relationships/image" Target="media/image17.png"/><Relationship Id="rId17" Type="http://schemas.openxmlformats.org/officeDocument/2006/relationships/image" Target="media/image16.png"/><Relationship Id="rId16" Type="http://schemas.openxmlformats.org/officeDocument/2006/relationships/image" Target="media/image15.png"/><Relationship Id="rId15" Type="http://schemas.openxmlformats.org/officeDocument/2006/relationships/image" Target="media/image14.png"/><Relationship Id="rId14" Type="http://schemas.openxmlformats.org/officeDocument/2006/relationships/image" Target="media/image13.jpeg"/><Relationship Id="rId13" Type="http://schemas.openxmlformats.org/officeDocument/2006/relationships/image" Target="media/image12.pn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"/>
  <sheetViews>
    <sheetView tabSelected="1" workbookViewId="0">
      <pane ySplit="2" topLeftCell="A48" activePane="bottomLeft" state="frozen"/>
      <selection/>
      <selection pane="bottomLeft" activeCell="M55" sqref="M55"/>
    </sheetView>
  </sheetViews>
  <sheetFormatPr defaultColWidth="9" defaultRowHeight="13.5"/>
  <cols>
    <col min="1" max="1" width="7.44166666666667" style="1" customWidth="1"/>
    <col min="2" max="2" width="12.6666666666667" style="1" customWidth="1"/>
    <col min="3" max="3" width="21.95" style="1" customWidth="1"/>
    <col min="4" max="4" width="26" style="5" customWidth="1"/>
    <col min="5" max="5" width="8.775" style="1" customWidth="1"/>
    <col min="6" max="7" width="10.3333333333333" style="1" customWidth="1"/>
    <col min="8" max="8" width="11" style="1" customWidth="1"/>
    <col min="9" max="9" width="12.4416666666667" style="1" customWidth="1"/>
    <col min="10" max="16384" width="9" style="1"/>
  </cols>
  <sheetData>
    <row r="1" s="1" customFormat="1" ht="43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1" customFormat="1" ht="30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</row>
    <row r="3" s="1" customFormat="1" ht="81" spans="1:9">
      <c r="A3" s="10">
        <v>1</v>
      </c>
      <c r="B3" s="11" t="s">
        <v>10</v>
      </c>
      <c r="C3" s="12" t="str">
        <f>_xlfn.DISPIMG("ID_68168642E9914ED7AE1D5B3F315EA03E",1)</f>
        <v>=DISPIMG("ID_68168642E9914ED7AE1D5B3F315EA03E",1)</v>
      </c>
      <c r="D3" s="13" t="s">
        <v>11</v>
      </c>
      <c r="E3" s="14" t="s">
        <v>12</v>
      </c>
      <c r="F3" s="14">
        <v>21</v>
      </c>
      <c r="G3" s="14"/>
      <c r="H3" s="14"/>
      <c r="I3" s="26"/>
    </row>
    <row r="4" s="2" customFormat="1" ht="72" spans="1:9">
      <c r="A4" s="10">
        <v>2</v>
      </c>
      <c r="B4" s="15" t="s">
        <v>13</v>
      </c>
      <c r="C4" s="15" t="str">
        <f>_xlfn.DISPIMG("ID_ADD0951F0233492685685908FF3213C1",1)</f>
        <v>=DISPIMG("ID_ADD0951F0233492685685908FF3213C1",1)</v>
      </c>
      <c r="D4" s="16" t="s">
        <v>14</v>
      </c>
      <c r="E4" s="15" t="s">
        <v>12</v>
      </c>
      <c r="F4" s="15">
        <v>22</v>
      </c>
      <c r="G4" s="15"/>
      <c r="H4" s="15"/>
      <c r="I4" s="15"/>
    </row>
    <row r="5" s="2" customFormat="1" ht="72" spans="1:9">
      <c r="A5" s="10">
        <v>3</v>
      </c>
      <c r="B5" s="15" t="s">
        <v>10</v>
      </c>
      <c r="C5" s="15" t="str">
        <f>_xlfn.DISPIMG("ID_ADD0951F0233492685685908FF3213C1",1)</f>
        <v>=DISPIMG("ID_ADD0951F0233492685685908FF3213C1",1)</v>
      </c>
      <c r="D5" s="16" t="s">
        <v>15</v>
      </c>
      <c r="E5" s="15" t="s">
        <v>12</v>
      </c>
      <c r="F5" s="15">
        <v>54</v>
      </c>
      <c r="G5" s="15"/>
      <c r="H5" s="15"/>
      <c r="I5" s="15"/>
    </row>
    <row r="6" s="2" customFormat="1" ht="84" spans="1:9">
      <c r="A6" s="10">
        <v>4</v>
      </c>
      <c r="B6" s="15" t="s">
        <v>16</v>
      </c>
      <c r="C6" s="15" t="str">
        <f>_xlfn.DISPIMG("ID_F95E8A920A2142B3AE77F19D38FD6076",1)</f>
        <v>=DISPIMG("ID_F95E8A920A2142B3AE77F19D38FD6076",1)</v>
      </c>
      <c r="D6" s="16" t="s">
        <v>17</v>
      </c>
      <c r="E6" s="15" t="s">
        <v>12</v>
      </c>
      <c r="F6" s="15">
        <v>4</v>
      </c>
      <c r="G6" s="15"/>
      <c r="H6" s="15"/>
      <c r="I6" s="15"/>
    </row>
    <row r="7" s="2" customFormat="1" ht="84" spans="1:9">
      <c r="A7" s="10">
        <v>5</v>
      </c>
      <c r="B7" s="15" t="s">
        <v>18</v>
      </c>
      <c r="C7" s="15" t="str">
        <f>_xlfn.DISPIMG("ID_3E92684A1B4C45BD9C1F5F59E3277DAF",1)</f>
        <v>=DISPIMG("ID_3E92684A1B4C45BD9C1F5F59E3277DAF",1)</v>
      </c>
      <c r="D7" s="16" t="s">
        <v>19</v>
      </c>
      <c r="E7" s="15" t="s">
        <v>12</v>
      </c>
      <c r="F7" s="15">
        <v>34</v>
      </c>
      <c r="G7" s="15"/>
      <c r="H7" s="15"/>
      <c r="I7" s="15"/>
    </row>
    <row r="8" s="2" customFormat="1" ht="84" spans="1:9">
      <c r="A8" s="10">
        <v>6</v>
      </c>
      <c r="B8" s="15" t="s">
        <v>20</v>
      </c>
      <c r="C8" s="15" t="str">
        <f>_xlfn.DISPIMG("ID_B9143068B22545A3BCC49598495829C7",1)</f>
        <v>=DISPIMG("ID_B9143068B22545A3BCC49598495829C7",1)</v>
      </c>
      <c r="D8" s="16" t="s">
        <v>21</v>
      </c>
      <c r="E8" s="15" t="s">
        <v>12</v>
      </c>
      <c r="F8" s="15">
        <v>18</v>
      </c>
      <c r="G8" s="15"/>
      <c r="H8" s="15"/>
      <c r="I8" s="15"/>
    </row>
    <row r="9" s="2" customFormat="1" ht="87" customHeight="1" spans="1:9">
      <c r="A9" s="10">
        <v>7</v>
      </c>
      <c r="B9" s="15" t="s">
        <v>22</v>
      </c>
      <c r="C9" s="17" t="str">
        <f>_xlfn.DISPIMG("ID_B5C7BA73761F47F093B8DE9D8EFA0CFF",1)</f>
        <v>=DISPIMG("ID_B5C7BA73761F47F093B8DE9D8EFA0CFF",1)</v>
      </c>
      <c r="D9" s="16" t="s">
        <v>23</v>
      </c>
      <c r="E9" s="15" t="s">
        <v>12</v>
      </c>
      <c r="F9" s="15">
        <v>14</v>
      </c>
      <c r="G9" s="15"/>
      <c r="H9" s="15"/>
      <c r="I9" s="15"/>
    </row>
    <row r="10" s="3" customFormat="1" ht="81" spans="1:9">
      <c r="A10" s="10">
        <v>8</v>
      </c>
      <c r="B10" s="18" t="s">
        <v>24</v>
      </c>
      <c r="C10" s="17" t="str">
        <f>_xlfn.DISPIMG("ID_A3F4E678705E42E998200DB6ED8C48E4",1)</f>
        <v>=DISPIMG("ID_A3F4E678705E42E998200DB6ED8C48E4",1)</v>
      </c>
      <c r="D10" s="13" t="s">
        <v>25</v>
      </c>
      <c r="E10" s="18" t="s">
        <v>12</v>
      </c>
      <c r="F10" s="18">
        <v>30</v>
      </c>
      <c r="G10" s="18"/>
      <c r="H10" s="18"/>
      <c r="I10" s="18"/>
    </row>
    <row r="11" s="2" customFormat="1" ht="72" spans="1:9">
      <c r="A11" s="10">
        <v>9</v>
      </c>
      <c r="B11" s="19" t="s">
        <v>22</v>
      </c>
      <c r="C11" s="17" t="str">
        <f>_xlfn.DISPIMG("ID_A3F4E678705E42E998200DB6ED8C48E4",1)</f>
        <v>=DISPIMG("ID_A3F4E678705E42E998200DB6ED8C48E4",1)</v>
      </c>
      <c r="D11" s="16" t="s">
        <v>26</v>
      </c>
      <c r="E11" s="15" t="s">
        <v>12</v>
      </c>
      <c r="F11" s="15">
        <v>72</v>
      </c>
      <c r="G11" s="15"/>
      <c r="H11" s="15"/>
      <c r="I11" s="15"/>
    </row>
    <row r="12" s="2" customFormat="1" ht="72" spans="1:9">
      <c r="A12" s="10">
        <v>10</v>
      </c>
      <c r="B12" s="19" t="s">
        <v>27</v>
      </c>
      <c r="C12" s="20" t="str">
        <f>_xlfn.DISPIMG("ID_8B5A6068B7B4409B9F02CFBB9337B7B6",1)</f>
        <v>=DISPIMG("ID_8B5A6068B7B4409B9F02CFBB9337B7B6",1)</v>
      </c>
      <c r="D12" s="16" t="s">
        <v>28</v>
      </c>
      <c r="E12" s="15" t="s">
        <v>12</v>
      </c>
      <c r="F12" s="15">
        <v>60</v>
      </c>
      <c r="G12" s="15"/>
      <c r="H12" s="15"/>
      <c r="I12" s="15"/>
    </row>
    <row r="13" s="2" customFormat="1" ht="72" spans="1:9">
      <c r="A13" s="10">
        <v>11</v>
      </c>
      <c r="B13" s="19" t="s">
        <v>22</v>
      </c>
      <c r="C13" s="20" t="str">
        <f>_xlfn.DISPIMG("ID_87CF5189D3E9472EB7C5DA60283EB799",1)</f>
        <v>=DISPIMG("ID_87CF5189D3E9472EB7C5DA60283EB799",1)</v>
      </c>
      <c r="D13" s="16" t="s">
        <v>29</v>
      </c>
      <c r="E13" s="15" t="s">
        <v>12</v>
      </c>
      <c r="F13" s="15">
        <v>72</v>
      </c>
      <c r="G13" s="15"/>
      <c r="H13" s="15"/>
      <c r="I13" s="15"/>
    </row>
    <row r="14" s="3" customFormat="1" ht="100.8" customHeight="1" spans="1:9">
      <c r="A14" s="10">
        <v>12</v>
      </c>
      <c r="B14" s="18" t="s">
        <v>30</v>
      </c>
      <c r="C14" s="21" t="str">
        <f>_xlfn.DISPIMG("ID_1994CAF4597F4B2085FC495452AABF14",1)</f>
        <v>=DISPIMG("ID_1994CAF4597F4B2085FC495452AABF14",1)</v>
      </c>
      <c r="D14" s="13" t="s">
        <v>31</v>
      </c>
      <c r="E14" s="18" t="s">
        <v>12</v>
      </c>
      <c r="F14" s="18">
        <v>40</v>
      </c>
      <c r="G14" s="18"/>
      <c r="H14" s="18"/>
      <c r="I14" s="18"/>
    </row>
    <row r="15" s="2" customFormat="1" ht="84" spans="1:9">
      <c r="A15" s="10">
        <v>13</v>
      </c>
      <c r="B15" s="15" t="s">
        <v>32</v>
      </c>
      <c r="C15" s="15" t="str">
        <f>_xlfn.DISPIMG("ID_59FEDBCF940E43B9AA9E49F0C3906672",1)</f>
        <v>=DISPIMG("ID_59FEDBCF940E43B9AA9E49F0C3906672",1)</v>
      </c>
      <c r="D15" s="16" t="s">
        <v>33</v>
      </c>
      <c r="E15" s="15" t="s">
        <v>12</v>
      </c>
      <c r="F15" s="15">
        <v>302</v>
      </c>
      <c r="G15" s="15"/>
      <c r="H15" s="15"/>
      <c r="I15" s="15"/>
    </row>
    <row r="16" s="3" customFormat="1" ht="81" spans="1:9">
      <c r="A16" s="10">
        <v>14</v>
      </c>
      <c r="B16" s="18" t="s">
        <v>34</v>
      </c>
      <c r="C16" s="22" t="str">
        <f t="shared" ref="C16:C18" si="0">_xlfn.DISPIMG("ID_FE135F89DD7C468280930A2E477474B0",1)</f>
        <v>=DISPIMG("ID_FE135F89DD7C468280930A2E477474B0",1)</v>
      </c>
      <c r="D16" s="13" t="s">
        <v>35</v>
      </c>
      <c r="E16" s="18" t="s">
        <v>12</v>
      </c>
      <c r="F16" s="18">
        <v>442</v>
      </c>
      <c r="G16" s="18"/>
      <c r="H16" s="18"/>
      <c r="I16" s="18"/>
    </row>
    <row r="17" s="2" customFormat="1" ht="72" spans="1:9">
      <c r="A17" s="10">
        <v>15</v>
      </c>
      <c r="B17" s="15" t="s">
        <v>32</v>
      </c>
      <c r="C17" s="22" t="str">
        <f t="shared" si="0"/>
        <v>=DISPIMG("ID_FE135F89DD7C468280930A2E477474B0",1)</v>
      </c>
      <c r="D17" s="16" t="s">
        <v>36</v>
      </c>
      <c r="E17" s="15" t="s">
        <v>12</v>
      </c>
      <c r="F17" s="15">
        <v>1067</v>
      </c>
      <c r="G17" s="15"/>
      <c r="H17" s="15"/>
      <c r="I17" s="15"/>
    </row>
    <row r="18" s="4" customFormat="1" ht="67.5" spans="1:9">
      <c r="A18" s="10">
        <v>16</v>
      </c>
      <c r="B18" s="18" t="s">
        <v>32</v>
      </c>
      <c r="C18" s="22" t="str">
        <f t="shared" si="0"/>
        <v>=DISPIMG("ID_FE135F89DD7C468280930A2E477474B0",1)</v>
      </c>
      <c r="D18" s="13" t="s">
        <v>37</v>
      </c>
      <c r="E18" s="18" t="s">
        <v>12</v>
      </c>
      <c r="F18" s="14">
        <v>144</v>
      </c>
      <c r="G18" s="14"/>
      <c r="H18" s="14"/>
      <c r="I18" s="14"/>
    </row>
    <row r="19" s="3" customFormat="1" ht="81" spans="1:9">
      <c r="A19" s="10">
        <v>17</v>
      </c>
      <c r="B19" s="18" t="s">
        <v>38</v>
      </c>
      <c r="C19" s="22" t="str">
        <f>_xlfn.DISPIMG("ID_4A661AFC623E48B69F69B9110C3D6DE6",1)</f>
        <v>=DISPIMG("ID_4A661AFC623E48B69F69B9110C3D6DE6",1)</v>
      </c>
      <c r="D19" s="13" t="s">
        <v>39</v>
      </c>
      <c r="E19" s="18" t="s">
        <v>12</v>
      </c>
      <c r="F19" s="18">
        <v>50</v>
      </c>
      <c r="G19" s="18"/>
      <c r="H19" s="18"/>
      <c r="I19" s="18"/>
    </row>
    <row r="20" s="2" customFormat="1" ht="72" spans="1:9">
      <c r="A20" s="10">
        <v>18</v>
      </c>
      <c r="B20" s="19" t="s">
        <v>40</v>
      </c>
      <c r="C20" s="15" t="str">
        <f>_xlfn.DISPIMG("ID_A30FA196B16249118E816DA1640F1A90",1)</f>
        <v>=DISPIMG("ID_A30FA196B16249118E816DA1640F1A90",1)</v>
      </c>
      <c r="D20" s="16" t="s">
        <v>41</v>
      </c>
      <c r="E20" s="15" t="s">
        <v>12</v>
      </c>
      <c r="F20" s="15">
        <v>112</v>
      </c>
      <c r="G20" s="15"/>
      <c r="H20" s="15"/>
      <c r="I20" s="15"/>
    </row>
    <row r="21" s="2" customFormat="1" ht="81" spans="1:9">
      <c r="A21" s="10">
        <v>19</v>
      </c>
      <c r="B21" s="19" t="s">
        <v>32</v>
      </c>
      <c r="C21" s="22" t="str">
        <f>_xlfn.DISPIMG("ID_22126CBB8E0B48A496CD5530711AEE65",1)</f>
        <v>=DISPIMG("ID_22126CBB8E0B48A496CD5530711AEE65",1)</v>
      </c>
      <c r="D21" s="13" t="s">
        <v>42</v>
      </c>
      <c r="E21" s="15" t="s">
        <v>12</v>
      </c>
      <c r="F21" s="15">
        <v>126</v>
      </c>
      <c r="G21" s="15"/>
      <c r="H21" s="15"/>
      <c r="I21" s="15"/>
    </row>
    <row r="22" s="2" customFormat="1" ht="67.5" spans="1:9">
      <c r="A22" s="10">
        <v>20</v>
      </c>
      <c r="B22" s="19" t="s">
        <v>43</v>
      </c>
      <c r="C22" s="15"/>
      <c r="D22" s="13" t="s">
        <v>44</v>
      </c>
      <c r="E22" s="15" t="s">
        <v>12</v>
      </c>
      <c r="F22" s="15">
        <v>20</v>
      </c>
      <c r="G22" s="15"/>
      <c r="H22" s="15"/>
      <c r="I22" s="15"/>
    </row>
    <row r="23" s="2" customFormat="1" ht="84" spans="1:9">
      <c r="A23" s="10">
        <v>21</v>
      </c>
      <c r="B23" s="15" t="s">
        <v>45</v>
      </c>
      <c r="C23" s="15" t="str">
        <f t="shared" ref="C23:C28" si="1">_xlfn.DISPIMG("ID_03EB08F0A298419BA8C3E56EBE6BA87C",1)</f>
        <v>=DISPIMG("ID_03EB08F0A298419BA8C3E56EBE6BA87C",1)</v>
      </c>
      <c r="D23" s="16" t="s">
        <v>46</v>
      </c>
      <c r="E23" s="15" t="s">
        <v>12</v>
      </c>
      <c r="F23" s="15">
        <v>102</v>
      </c>
      <c r="G23" s="15"/>
      <c r="H23" s="15"/>
      <c r="I23" s="15"/>
    </row>
    <row r="24" s="3" customFormat="1" ht="81" spans="1:9">
      <c r="A24" s="10">
        <v>22</v>
      </c>
      <c r="B24" s="18" t="s">
        <v>47</v>
      </c>
      <c r="C24" s="20" t="str">
        <f>_xlfn.DISPIMG("ID_6E344687704B43CDB3ADD5C56ACA44D5",1)</f>
        <v>=DISPIMG("ID_6E344687704B43CDB3ADD5C56ACA44D5",1)</v>
      </c>
      <c r="D24" s="13" t="s">
        <v>48</v>
      </c>
      <c r="E24" s="18" t="s">
        <v>12</v>
      </c>
      <c r="F24" s="18">
        <v>34</v>
      </c>
      <c r="G24" s="18"/>
      <c r="H24" s="18"/>
      <c r="I24" s="18"/>
    </row>
    <row r="25" s="2" customFormat="1" ht="84" customHeight="1" spans="1:9">
      <c r="A25" s="10">
        <v>23</v>
      </c>
      <c r="B25" s="15" t="s">
        <v>45</v>
      </c>
      <c r="C25" s="15" t="str">
        <f>_xlfn.DISPIMG("ID_B563ED1627DC40779D0D93C688AED6E2",1)</f>
        <v>=DISPIMG("ID_B563ED1627DC40779D0D93C688AED6E2",1)</v>
      </c>
      <c r="D25" s="16" t="s">
        <v>49</v>
      </c>
      <c r="E25" s="15" t="s">
        <v>12</v>
      </c>
      <c r="F25" s="15">
        <v>99</v>
      </c>
      <c r="G25" s="15"/>
      <c r="H25" s="15"/>
      <c r="I25" s="15"/>
    </row>
    <row r="26" s="2" customFormat="1" ht="84" customHeight="1" spans="1:9">
      <c r="A26" s="10">
        <v>24</v>
      </c>
      <c r="B26" s="15" t="s">
        <v>45</v>
      </c>
      <c r="C26" s="15" t="str">
        <f>_xlfn.DISPIMG("ID_1D701049F9A847E4A41D35A187C0E4BB",1)</f>
        <v>=DISPIMG("ID_1D701049F9A847E4A41D35A187C0E4BB",1)</v>
      </c>
      <c r="D26" s="16" t="s">
        <v>50</v>
      </c>
      <c r="E26" s="15" t="s">
        <v>12</v>
      </c>
      <c r="F26" s="15">
        <v>104</v>
      </c>
      <c r="G26" s="15"/>
      <c r="H26" s="15"/>
      <c r="I26" s="15"/>
    </row>
    <row r="27" s="1" customFormat="1" ht="81" spans="1:9">
      <c r="A27" s="10">
        <v>25</v>
      </c>
      <c r="B27" s="18" t="s">
        <v>45</v>
      </c>
      <c r="C27" s="15" t="str">
        <f t="shared" si="1"/>
        <v>=DISPIMG("ID_03EB08F0A298419BA8C3E56EBE6BA87C",1)</v>
      </c>
      <c r="D27" s="13" t="s">
        <v>48</v>
      </c>
      <c r="E27" s="14" t="s">
        <v>12</v>
      </c>
      <c r="F27" s="14">
        <v>54</v>
      </c>
      <c r="G27" s="14"/>
      <c r="H27" s="14"/>
      <c r="I27" s="26"/>
    </row>
    <row r="28" s="2" customFormat="1" ht="84" spans="1:9">
      <c r="A28" s="10">
        <v>26</v>
      </c>
      <c r="B28" s="15" t="s">
        <v>45</v>
      </c>
      <c r="C28" s="15" t="str">
        <f t="shared" si="1"/>
        <v>=DISPIMG("ID_03EB08F0A298419BA8C3E56EBE6BA87C",1)</v>
      </c>
      <c r="D28" s="16" t="s">
        <v>51</v>
      </c>
      <c r="E28" s="15" t="s">
        <v>12</v>
      </c>
      <c r="F28" s="15">
        <v>66</v>
      </c>
      <c r="G28" s="15"/>
      <c r="H28" s="15"/>
      <c r="I28" s="15"/>
    </row>
    <row r="29" s="4" customFormat="1" ht="81" spans="1:9">
      <c r="A29" s="10">
        <v>27</v>
      </c>
      <c r="B29" s="18" t="s">
        <v>45</v>
      </c>
      <c r="C29" s="15" t="str">
        <f>_xlfn.DISPIMG("ID_E2A53B3205444ADC8D2ED2DDE491B706",1)</f>
        <v>=DISPIMG("ID_E2A53B3205444ADC8D2ED2DDE491B706",1)</v>
      </c>
      <c r="D29" s="13" t="s">
        <v>52</v>
      </c>
      <c r="E29" s="18" t="s">
        <v>12</v>
      </c>
      <c r="F29" s="14">
        <v>12</v>
      </c>
      <c r="G29" s="14"/>
      <c r="H29" s="14"/>
      <c r="I29" s="18"/>
    </row>
    <row r="30" s="2" customFormat="1" ht="72" customHeight="1" spans="1:9">
      <c r="A30" s="10">
        <v>28</v>
      </c>
      <c r="B30" s="19" t="s">
        <v>53</v>
      </c>
      <c r="C30" s="15" t="str">
        <f>_xlfn.DISPIMG("ID_466568BFDFE74151B834D834FD9E108C",1)</f>
        <v>=DISPIMG("ID_466568BFDFE74151B834D834FD9E108C",1)</v>
      </c>
      <c r="D30" s="16" t="s">
        <v>54</v>
      </c>
      <c r="E30" s="15" t="s">
        <v>55</v>
      </c>
      <c r="F30" s="15">
        <v>80</v>
      </c>
      <c r="G30" s="15"/>
      <c r="H30" s="15"/>
      <c r="I30" s="15"/>
    </row>
    <row r="31" s="2" customFormat="1" ht="72" customHeight="1" spans="1:9">
      <c r="A31" s="10">
        <v>29</v>
      </c>
      <c r="B31" s="19" t="s">
        <v>56</v>
      </c>
      <c r="C31" s="15" t="str">
        <f>_xlfn.DISPIMG("ID_C0CBFADFC3BD4480874D84F59198646B",1)</f>
        <v>=DISPIMG("ID_C0CBFADFC3BD4480874D84F59198646B",1)</v>
      </c>
      <c r="D31" s="16" t="s">
        <v>57</v>
      </c>
      <c r="E31" s="15" t="s">
        <v>55</v>
      </c>
      <c r="F31" s="15">
        <v>62</v>
      </c>
      <c r="G31" s="15"/>
      <c r="H31" s="15"/>
      <c r="I31" s="15"/>
    </row>
    <row r="32" s="2" customFormat="1" ht="84" customHeight="1" spans="1:9">
      <c r="A32" s="10">
        <v>30</v>
      </c>
      <c r="B32" s="19" t="s">
        <v>58</v>
      </c>
      <c r="C32" s="15" t="str">
        <f>_xlfn.DISPIMG("ID_13BEC9AB6C2E427AA3483310ED99FA96",1)</f>
        <v>=DISPIMG("ID_13BEC9AB6C2E427AA3483310ED99FA96",1)</v>
      </c>
      <c r="D32" s="16" t="s">
        <v>59</v>
      </c>
      <c r="E32" s="15" t="s">
        <v>12</v>
      </c>
      <c r="F32" s="15">
        <v>348</v>
      </c>
      <c r="G32" s="15"/>
      <c r="H32" s="15"/>
      <c r="I32" s="15"/>
    </row>
    <row r="33" s="4" customFormat="1" ht="81" spans="1:9">
      <c r="A33" s="10">
        <v>31</v>
      </c>
      <c r="B33" s="18" t="s">
        <v>60</v>
      </c>
      <c r="C33" s="20" t="str">
        <f t="shared" ref="C33:C36" si="2">_xlfn.DISPIMG("ID_00AE1B1080E94D1FAFB801AEFBF16645",1)</f>
        <v>=DISPIMG("ID_00AE1B1080E94D1FAFB801AEFBF16645",1)</v>
      </c>
      <c r="D33" s="13" t="s">
        <v>61</v>
      </c>
      <c r="E33" s="18" t="s">
        <v>12</v>
      </c>
      <c r="F33" s="14">
        <v>224</v>
      </c>
      <c r="G33" s="14"/>
      <c r="H33" s="14"/>
      <c r="I33" s="14"/>
    </row>
    <row r="34" s="2" customFormat="1" ht="134" customHeight="1" spans="1:9">
      <c r="A34" s="10">
        <v>32</v>
      </c>
      <c r="B34" s="19" t="s">
        <v>62</v>
      </c>
      <c r="C34" s="15" t="str">
        <f>_xlfn.DISPIMG("ID_AB8AD10776714E79A0761305A26E722D",1)</f>
        <v>=DISPIMG("ID_AB8AD10776714E79A0761305A26E722D",1)</v>
      </c>
      <c r="D34" s="16" t="s">
        <v>63</v>
      </c>
      <c r="E34" s="15" t="s">
        <v>12</v>
      </c>
      <c r="F34" s="15">
        <v>12</v>
      </c>
      <c r="G34" s="15"/>
      <c r="H34" s="15"/>
      <c r="I34" s="15"/>
    </row>
    <row r="35" s="3" customFormat="1" ht="81" spans="1:9">
      <c r="A35" s="10">
        <v>33</v>
      </c>
      <c r="B35" s="18" t="s">
        <v>64</v>
      </c>
      <c r="C35" s="20" t="str">
        <f t="shared" si="2"/>
        <v>=DISPIMG("ID_00AE1B1080E94D1FAFB801AEFBF16645",1)</v>
      </c>
      <c r="D35" s="13" t="s">
        <v>65</v>
      </c>
      <c r="E35" s="18" t="s">
        <v>12</v>
      </c>
      <c r="F35" s="18">
        <v>306</v>
      </c>
      <c r="G35" s="18"/>
      <c r="H35" s="18"/>
      <c r="I35" s="18"/>
    </row>
    <row r="36" s="3" customFormat="1" ht="81" spans="1:9">
      <c r="A36" s="10">
        <v>34</v>
      </c>
      <c r="B36" s="18" t="s">
        <v>66</v>
      </c>
      <c r="C36" s="20" t="str">
        <f t="shared" si="2"/>
        <v>=DISPIMG("ID_00AE1B1080E94D1FAFB801AEFBF16645",1)</v>
      </c>
      <c r="D36" s="13" t="s">
        <v>67</v>
      </c>
      <c r="E36" s="18" t="s">
        <v>55</v>
      </c>
      <c r="F36" s="18">
        <v>57</v>
      </c>
      <c r="G36" s="18"/>
      <c r="H36" s="18"/>
      <c r="I36" s="18"/>
    </row>
    <row r="37" s="2" customFormat="1" ht="81.3" customHeight="1" spans="1:9">
      <c r="A37" s="10">
        <v>35</v>
      </c>
      <c r="B37" s="19" t="s">
        <v>68</v>
      </c>
      <c r="C37" s="15" t="str">
        <f>_xlfn.DISPIMG("ID_C3946D190F874822BA0CC30B2DF4BD70",1)</f>
        <v>=DISPIMG("ID_C3946D190F874822BA0CC30B2DF4BD70",1)</v>
      </c>
      <c r="D37" s="16" t="s">
        <v>69</v>
      </c>
      <c r="E37" s="15" t="s">
        <v>55</v>
      </c>
      <c r="F37" s="15">
        <v>9910</v>
      </c>
      <c r="G37" s="15"/>
      <c r="H37" s="15"/>
      <c r="I37" s="15"/>
    </row>
    <row r="38" s="3" customFormat="1" ht="81" spans="1:9">
      <c r="A38" s="10">
        <v>36</v>
      </c>
      <c r="B38" s="18" t="s">
        <v>70</v>
      </c>
      <c r="C38" s="18" t="str">
        <f>_xlfn.DISPIMG("ID_96633B3C3FAA445AA76A7DB2622A7D7A",1)</f>
        <v>=DISPIMG("ID_96633B3C3FAA445AA76A7DB2622A7D7A",1)</v>
      </c>
      <c r="D38" s="13" t="s">
        <v>71</v>
      </c>
      <c r="E38" s="18" t="s">
        <v>55</v>
      </c>
      <c r="F38" s="18">
        <v>720</v>
      </c>
      <c r="G38" s="18"/>
      <c r="H38" s="18"/>
      <c r="I38" s="18"/>
    </row>
    <row r="39" s="3" customFormat="1" ht="81" spans="1:9">
      <c r="A39" s="10">
        <v>37</v>
      </c>
      <c r="B39" s="18" t="s">
        <v>72</v>
      </c>
      <c r="C39" s="18" t="str">
        <f>_xlfn.DISPIMG("ID_96633B3C3FAA445AA76A7DB2622A7D7A",1)</f>
        <v>=DISPIMG("ID_96633B3C3FAA445AA76A7DB2622A7D7A",1)</v>
      </c>
      <c r="D39" s="13" t="s">
        <v>73</v>
      </c>
      <c r="E39" s="18" t="s">
        <v>55</v>
      </c>
      <c r="F39" s="18">
        <v>416</v>
      </c>
      <c r="G39" s="18"/>
      <c r="H39" s="18"/>
      <c r="I39" s="18"/>
    </row>
    <row r="40" s="3" customFormat="1" ht="81" spans="1:9">
      <c r="A40" s="10">
        <v>38</v>
      </c>
      <c r="B40" s="18" t="s">
        <v>74</v>
      </c>
      <c r="C40" s="22" t="str">
        <f>_xlfn.DISPIMG("ID_8245701B878B499AA84CFA0080BFC745",1)</f>
        <v>=DISPIMG("ID_8245701B878B499AA84CFA0080BFC745",1)</v>
      </c>
      <c r="D40" s="13" t="s">
        <v>75</v>
      </c>
      <c r="E40" s="18" t="s">
        <v>55</v>
      </c>
      <c r="F40" s="18">
        <v>90</v>
      </c>
      <c r="G40" s="18"/>
      <c r="H40" s="18"/>
      <c r="I40" s="18"/>
    </row>
    <row r="41" s="3" customFormat="1" ht="81" spans="1:9">
      <c r="A41" s="10">
        <v>39</v>
      </c>
      <c r="B41" s="18" t="s">
        <v>76</v>
      </c>
      <c r="C41" s="22" t="str">
        <f>_xlfn.DISPIMG("ID_575967ED9F534B86B67193E46FFD76CD",1)</f>
        <v>=DISPIMG("ID_575967ED9F534B86B67193E46FFD76CD",1)</v>
      </c>
      <c r="D41" s="13" t="s">
        <v>77</v>
      </c>
      <c r="E41" s="18" t="s">
        <v>12</v>
      </c>
      <c r="F41" s="18">
        <v>40</v>
      </c>
      <c r="G41" s="18"/>
      <c r="H41" s="18"/>
      <c r="I41" s="18"/>
    </row>
    <row r="42" s="1" customFormat="1" ht="108" spans="1:9">
      <c r="A42" s="10">
        <v>40</v>
      </c>
      <c r="B42" s="18" t="s">
        <v>78</v>
      </c>
      <c r="C42" s="12" t="str">
        <f>_xlfn.DISPIMG("ID_383F5F0F1D9B4D498510C02DB1248C81",1)</f>
        <v>=DISPIMG("ID_383F5F0F1D9B4D498510C02DB1248C81",1)</v>
      </c>
      <c r="D42" s="13" t="s">
        <v>79</v>
      </c>
      <c r="E42" s="14" t="s">
        <v>12</v>
      </c>
      <c r="F42" s="14">
        <v>61</v>
      </c>
      <c r="G42" s="14"/>
      <c r="H42" s="14"/>
      <c r="I42" s="27"/>
    </row>
    <row r="43" s="2" customFormat="1" ht="86.4" customHeight="1" spans="1:9">
      <c r="A43" s="10">
        <v>41</v>
      </c>
      <c r="B43" s="18" t="s">
        <v>80</v>
      </c>
      <c r="C43" s="18" t="str">
        <f>_xlfn.DISPIMG("ID_B619DC483DF34B6DB9490860DC0B3E66",1)</f>
        <v>=DISPIMG("ID_B619DC483DF34B6DB9490860DC0B3E66",1)</v>
      </c>
      <c r="D43" s="13" t="s">
        <v>81</v>
      </c>
      <c r="E43" s="15" t="s">
        <v>12</v>
      </c>
      <c r="F43" s="15">
        <v>30</v>
      </c>
      <c r="G43" s="15"/>
      <c r="H43" s="15"/>
      <c r="I43" s="15"/>
    </row>
    <row r="44" s="3" customFormat="1" ht="86.4" customHeight="1" spans="1:9">
      <c r="A44" s="10">
        <v>42</v>
      </c>
      <c r="B44" s="18" t="s">
        <v>82</v>
      </c>
      <c r="C44" s="18" t="str">
        <f>_xlfn.DISPIMG("ID_2738500D36AB4E6F8A89DDBF59F4999C",1)</f>
        <v>=DISPIMG("ID_2738500D36AB4E6F8A89DDBF59F4999C",1)</v>
      </c>
      <c r="D44" s="13" t="s">
        <v>81</v>
      </c>
      <c r="E44" s="18" t="s">
        <v>12</v>
      </c>
      <c r="F44" s="18">
        <v>16</v>
      </c>
      <c r="G44" s="18"/>
      <c r="H44" s="18"/>
      <c r="I44" s="18"/>
    </row>
    <row r="45" s="2" customFormat="1" ht="56.95" spans="1:9">
      <c r="A45" s="10">
        <v>43</v>
      </c>
      <c r="B45" s="18" t="s">
        <v>83</v>
      </c>
      <c r="C45" s="18" t="str">
        <f>_xlfn.DISPIMG("ID_D65D9CAD5E4740D88EE4DB40C7AA5FD5",1)</f>
        <v>=DISPIMG("ID_D65D9CAD5E4740D88EE4DB40C7AA5FD5",1)</v>
      </c>
      <c r="D45" s="16" t="s">
        <v>84</v>
      </c>
      <c r="E45" s="15" t="s">
        <v>55</v>
      </c>
      <c r="F45" s="15">
        <v>72</v>
      </c>
      <c r="G45" s="15"/>
      <c r="H45" s="15"/>
      <c r="I45" s="15"/>
    </row>
    <row r="46" s="2" customFormat="1" ht="51" customHeight="1" spans="1:9">
      <c r="A46" s="10">
        <v>44</v>
      </c>
      <c r="B46" s="18" t="s">
        <v>85</v>
      </c>
      <c r="C46" s="15"/>
      <c r="D46" s="16" t="s">
        <v>86</v>
      </c>
      <c r="E46" s="15" t="s">
        <v>12</v>
      </c>
      <c r="F46" s="15">
        <v>2</v>
      </c>
      <c r="G46" s="15"/>
      <c r="H46" s="15"/>
      <c r="I46" s="15"/>
    </row>
    <row r="47" s="3" customFormat="1" ht="81" spans="1:9">
      <c r="A47" s="10">
        <v>45</v>
      </c>
      <c r="B47" s="18" t="s">
        <v>87</v>
      </c>
      <c r="C47" s="22" t="str">
        <f>_xlfn.DISPIMG("ID_DFEB375A0E4848298A58B8E028582C70",1)</f>
        <v>=DISPIMG("ID_DFEB375A0E4848298A58B8E028582C70",1)</v>
      </c>
      <c r="D47" s="13" t="s">
        <v>88</v>
      </c>
      <c r="E47" s="18" t="s">
        <v>12</v>
      </c>
      <c r="F47" s="18">
        <v>668</v>
      </c>
      <c r="G47" s="18"/>
      <c r="H47" s="18"/>
      <c r="I47" s="18"/>
    </row>
    <row r="48" s="2" customFormat="1" ht="64.2" spans="1:9">
      <c r="A48" s="10">
        <v>46</v>
      </c>
      <c r="B48" s="19" t="s">
        <v>89</v>
      </c>
      <c r="C48" s="18" t="str">
        <f>_xlfn.DISPIMG("ID_FB4F3CCDA8DE4EF28B660EA096C38AFF",1)</f>
        <v>=DISPIMG("ID_FB4F3CCDA8DE4EF28B660EA096C38AFF",1)</v>
      </c>
      <c r="D48" s="16" t="s">
        <v>90</v>
      </c>
      <c r="E48" s="15" t="s">
        <v>55</v>
      </c>
      <c r="F48" s="15">
        <v>517</v>
      </c>
      <c r="G48" s="15"/>
      <c r="H48" s="15"/>
      <c r="I48" s="15"/>
    </row>
    <row r="49" s="3" customFormat="1" ht="86.4" customHeight="1" spans="1:9">
      <c r="A49" s="10">
        <v>47</v>
      </c>
      <c r="B49" s="18" t="s">
        <v>91</v>
      </c>
      <c r="C49" s="18" t="str">
        <f>_xlfn.DISPIMG("ID_E5D06E6565294822AC730F34E19535A1",1)</f>
        <v>=DISPIMG("ID_E5D06E6565294822AC730F34E19535A1",1)</v>
      </c>
      <c r="D49" s="13" t="s">
        <v>92</v>
      </c>
      <c r="E49" s="18" t="s">
        <v>12</v>
      </c>
      <c r="F49" s="18">
        <v>40</v>
      </c>
      <c r="G49" s="18"/>
      <c r="H49" s="18"/>
      <c r="I49" s="18"/>
    </row>
    <row r="50" s="3" customFormat="1" ht="52" customHeight="1" spans="1:9">
      <c r="A50" s="10">
        <v>48</v>
      </c>
      <c r="B50" s="18" t="s">
        <v>93</v>
      </c>
      <c r="C50" s="18" t="str">
        <f>_xlfn.DISPIMG("ID_2E3768E4492748A18EE56BB264352548",1)</f>
        <v>=DISPIMG("ID_2E3768E4492748A18EE56BB264352548",1)</v>
      </c>
      <c r="D50" s="13" t="s">
        <v>94</v>
      </c>
      <c r="E50" s="18" t="s">
        <v>12</v>
      </c>
      <c r="F50" s="18">
        <v>140</v>
      </c>
      <c r="G50" s="18"/>
      <c r="H50" s="18"/>
      <c r="I50" s="18"/>
    </row>
    <row r="51" s="3" customFormat="1" ht="52" customHeight="1" spans="1:9">
      <c r="A51" s="10">
        <v>49</v>
      </c>
      <c r="B51" s="18" t="s">
        <v>93</v>
      </c>
      <c r="C51" s="18" t="str">
        <f>_xlfn.DISPIMG("ID_C6A244E3309842FC8D9AA3A71516018A",1)</f>
        <v>=DISPIMG("ID_C6A244E3309842FC8D9AA3A71516018A",1)</v>
      </c>
      <c r="D51" s="13" t="s">
        <v>95</v>
      </c>
      <c r="E51" s="18" t="s">
        <v>12</v>
      </c>
      <c r="F51" s="18">
        <v>240</v>
      </c>
      <c r="G51" s="18"/>
      <c r="H51" s="18"/>
      <c r="I51" s="18"/>
    </row>
    <row r="52" s="3" customFormat="1" ht="52" customHeight="1" spans="1:9">
      <c r="A52" s="10">
        <v>50</v>
      </c>
      <c r="B52" s="18" t="s">
        <v>93</v>
      </c>
      <c r="C52" s="18" t="str">
        <f>_xlfn.DISPIMG("ID_C6A244E3309842FC8D9AA3A71516018A",1)</f>
        <v>=DISPIMG("ID_C6A244E3309842FC8D9AA3A71516018A",1)</v>
      </c>
      <c r="D52" s="13" t="s">
        <v>96</v>
      </c>
      <c r="E52" s="18" t="s">
        <v>12</v>
      </c>
      <c r="F52" s="18">
        <v>280</v>
      </c>
      <c r="G52" s="18"/>
      <c r="H52" s="18"/>
      <c r="I52" s="18"/>
    </row>
    <row r="53" ht="36" customHeight="1" spans="1:9">
      <c r="A53" s="10">
        <v>51</v>
      </c>
      <c r="B53" s="23" t="s">
        <v>97</v>
      </c>
      <c r="C53" s="24"/>
      <c r="D53" s="24"/>
      <c r="E53" s="24"/>
      <c r="F53" s="24"/>
      <c r="G53" s="25"/>
      <c r="H53" s="12"/>
      <c r="I53" s="12"/>
    </row>
  </sheetData>
  <mergeCells count="2">
    <mergeCell ref="A1:I1"/>
    <mergeCell ref="B53:G5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</dc:creator>
  <cp:lastModifiedBy>么King</cp:lastModifiedBy>
  <dcterms:created xsi:type="dcterms:W3CDTF">2023-05-12T11:15:00Z</dcterms:created>
  <dcterms:modified xsi:type="dcterms:W3CDTF">2025-07-09T10:11:52Z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FA6C0F083287469B89B4578530FFB20F_12</vt:lpwstr>
  </property>
</Properties>
</file>